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Prognoza sfinansowania długu" sheetId="1" r:id="rId1"/>
  </sheets>
  <definedNames>
    <definedName name="_xlnm.Print_Area" localSheetId="0">'Prognoza sfinansowania długu'!$A$1:$AE$29</definedName>
  </definedNames>
  <calcPr fullCalcOnLoad="1"/>
</workbook>
</file>

<file path=xl/sharedStrings.xml><?xml version="1.0" encoding="utf-8"?>
<sst xmlns="http://schemas.openxmlformats.org/spreadsheetml/2006/main" count="54" uniqueCount="43">
  <si>
    <t>WSKAŹNIK ZADŁUŻENIA 15% (z art. 169 ufp)</t>
  </si>
  <si>
    <r>
      <rPr>
        <sz val="9"/>
        <rFont val="Arial CE"/>
        <family val="0"/>
      </rPr>
      <t xml:space="preserve">Stan zadłużenia na dzień 31.12.2008 r.: </t>
    </r>
    <r>
      <rPr>
        <b/>
        <sz val="9"/>
        <rFont val="Arial CE"/>
        <family val="0"/>
      </rPr>
      <t xml:space="preserve">13.987.559,80 zł, </t>
    </r>
    <r>
      <rPr>
        <sz val="9"/>
        <rFont val="Arial CE"/>
        <family val="0"/>
      </rPr>
      <t xml:space="preserve">w tym dług powstały w związku ze środkami z Funduszu Spójności: </t>
    </r>
    <r>
      <rPr>
        <b/>
        <sz val="9"/>
        <rFont val="Arial CE"/>
        <family val="0"/>
      </rPr>
      <t>1.079.866,65 zł</t>
    </r>
  </si>
  <si>
    <t xml:space="preserve"> -</t>
  </si>
  <si>
    <t>1.</t>
  </si>
  <si>
    <t>2.</t>
  </si>
  <si>
    <t>I.</t>
  </si>
  <si>
    <t>II.</t>
  </si>
  <si>
    <t>III.</t>
  </si>
  <si>
    <t>IV.</t>
  </si>
  <si>
    <t>1.1</t>
  </si>
  <si>
    <t>w   złotych</t>
  </si>
  <si>
    <t>L.P.</t>
  </si>
  <si>
    <t>WYSZCZEGÓLNIENIE</t>
  </si>
  <si>
    <t>DOCHODY OGÓŁEM, w tym:</t>
  </si>
  <si>
    <t>A.</t>
  </si>
  <si>
    <t>dochody bieżące</t>
  </si>
  <si>
    <t>B.</t>
  </si>
  <si>
    <t>dochody majątkowe</t>
  </si>
  <si>
    <t>WYDATKI OGÓŁEM, w tym:</t>
  </si>
  <si>
    <t xml:space="preserve"> wydatki bieżące</t>
  </si>
  <si>
    <t>wydatki majątkowe, w tym:</t>
  </si>
  <si>
    <t>ze środków własnych</t>
  </si>
  <si>
    <t>WYNIK ( I-II )</t>
  </si>
  <si>
    <t>SPŁATA KREDYTÓW I POŻYCZEK, PORĘCZENIA</t>
  </si>
  <si>
    <t>Spłata zaciągniętych kredytów i pożyczek, w tym:</t>
  </si>
  <si>
    <t>Spłata rat kredytów i pożyczek, w tym:</t>
  </si>
  <si>
    <t>1.1.</t>
  </si>
  <si>
    <t>Spłata rat kredytów i pożyczek zaciągniętych w związku ze środkami określonymi w umowach z podmiotem dysponującym środkami o których mowa w art. 5 ust.3 ufp</t>
  </si>
  <si>
    <t>Odsetki</t>
  </si>
  <si>
    <t>Spłata planowanych do zaciągnięcia kredytów i pożyczek, w tym:</t>
  </si>
  <si>
    <t>Spłata rat kredytów i pożyczek planowanych do zaciągnięcia w związku ze środkami określonymi w umowach z podmiotem dysponującym środkami o których mowa w art. 5 ust.3 ufp</t>
  </si>
  <si>
    <t>C.</t>
  </si>
  <si>
    <t>Poręczenia</t>
  </si>
  <si>
    <t>V.</t>
  </si>
  <si>
    <t>KREDYTY I POŻYCZKI PLANOWANE DO ZACIĄGNIĘCIA, w tym:</t>
  </si>
  <si>
    <t>Kredyty i pożyczkI planowane do zaciągnięcia w związku ze środkami określonymi w umowach z podmiotem dysponującym środkami o których mowa w art. 5 ust.3 ufp</t>
  </si>
  <si>
    <t>VI.</t>
  </si>
  <si>
    <t>ZADŁUŻENIE NA KONIEC ROKU BUDŻETOWEGO, w tym:</t>
  </si>
  <si>
    <t>Dług powstały w związku ze środkami okeślonymi w umowach z podmiotem dysponującym środkami o których mowa w art. 5 ust.3 ufp</t>
  </si>
  <si>
    <t>VII.</t>
  </si>
  <si>
    <t>WSKAŹNIK ZADŁUŻENIA  60% (z art. 170 ufp)</t>
  </si>
  <si>
    <t>VIII.</t>
  </si>
  <si>
    <t>PROGNOZA ŁĄCZNEJ KWOTY DŁUGU I SPŁATY RAT POŻYCZEK I KREDYTÓW W LATACH 2009 - 2017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</si>
</sst>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2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6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6" fontId="5" fillId="0" borderId="0" xfId="0" applyNumberFormat="1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41" fontId="5" fillId="0" borderId="17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right"/>
    </xf>
    <xf numFmtId="41" fontId="5" fillId="0" borderId="28" xfId="0" applyNumberFormat="1" applyFont="1" applyFill="1" applyBorder="1" applyAlignment="1">
      <alignment horizontal="right"/>
    </xf>
    <xf numFmtId="41" fontId="5" fillId="0" borderId="28" xfId="0" applyNumberFormat="1" applyFont="1" applyFill="1" applyBorder="1" applyAlignment="1">
      <alignment horizontal="center"/>
    </xf>
    <xf numFmtId="41" fontId="5" fillId="0" borderId="27" xfId="0" applyNumberFormat="1" applyFont="1" applyFill="1" applyBorder="1" applyAlignment="1">
      <alignment horizontal="center"/>
    </xf>
    <xf numFmtId="41" fontId="5" fillId="0" borderId="2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3" fontId="5" fillId="0" borderId="17" xfId="0" applyNumberFormat="1" applyFont="1" applyFill="1" applyBorder="1" applyAlignment="1">
      <alignment horizontal="right"/>
    </xf>
    <xf numFmtId="43" fontId="5" fillId="0" borderId="18" xfId="0" applyNumberFormat="1" applyFont="1" applyFill="1" applyBorder="1" applyAlignment="1">
      <alignment horizontal="right"/>
    </xf>
    <xf numFmtId="43" fontId="5" fillId="0" borderId="30" xfId="0" applyNumberFormat="1" applyFont="1" applyFill="1" applyBorder="1" applyAlignment="1">
      <alignment horizontal="right"/>
    </xf>
    <xf numFmtId="43" fontId="5" fillId="0" borderId="26" xfId="0" applyNumberFormat="1" applyFont="1" applyFill="1" applyBorder="1" applyAlignment="1">
      <alignment horizontal="right"/>
    </xf>
    <xf numFmtId="43" fontId="5" fillId="0" borderId="23" xfId="0" applyNumberFormat="1" applyFont="1" applyFill="1" applyBorder="1" applyAlignment="1">
      <alignment horizontal="right"/>
    </xf>
    <xf numFmtId="43" fontId="5" fillId="0" borderId="31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41" fontId="5" fillId="0" borderId="31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>
      <alignment horizontal="center"/>
    </xf>
    <xf numFmtId="41" fontId="5" fillId="0" borderId="32" xfId="0" applyNumberFormat="1" applyFont="1" applyFill="1" applyBorder="1" applyAlignment="1">
      <alignment horizontal="center"/>
    </xf>
    <xf numFmtId="41" fontId="5" fillId="0" borderId="33" xfId="0" applyNumberFormat="1" applyFont="1" applyFill="1" applyBorder="1" applyAlignment="1">
      <alignment horizontal="center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1" fontId="5" fillId="0" borderId="15" xfId="0" applyNumberFormat="1" applyFont="1" applyFill="1" applyBorder="1" applyAlignment="1">
      <alignment horizontal="center"/>
    </xf>
    <xf numFmtId="41" fontId="5" fillId="0" borderId="19" xfId="0" applyNumberFormat="1" applyFont="1" applyFill="1" applyBorder="1" applyAlignment="1">
      <alignment horizontal="center"/>
    </xf>
    <xf numFmtId="41" fontId="5" fillId="0" borderId="34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41" fontId="5" fillId="0" borderId="3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41" fontId="5" fillId="0" borderId="15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34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41" fontId="6" fillId="0" borderId="13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35" xfId="0" applyNumberFormat="1" applyFont="1" applyFill="1" applyBorder="1" applyAlignment="1">
      <alignment horizontal="right"/>
    </xf>
    <xf numFmtId="41" fontId="6" fillId="0" borderId="25" xfId="0" applyNumberFormat="1" applyFont="1" applyFill="1" applyBorder="1" applyAlignment="1">
      <alignment horizontal="right"/>
    </xf>
    <xf numFmtId="41" fontId="6" fillId="0" borderId="32" xfId="0" applyNumberFormat="1" applyFont="1" applyFill="1" applyBorder="1" applyAlignment="1">
      <alignment horizontal="right"/>
    </xf>
    <xf numFmtId="41" fontId="6" fillId="0" borderId="33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41" fontId="5" fillId="0" borderId="30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 horizontal="right"/>
    </xf>
    <xf numFmtId="41" fontId="6" fillId="0" borderId="3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7" fillId="24" borderId="11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41" fontId="6" fillId="0" borderId="21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1" fontId="6" fillId="0" borderId="21" xfId="0" applyNumberFormat="1" applyFont="1" applyFill="1" applyBorder="1" applyAlignment="1">
      <alignment horizontal="right"/>
    </xf>
    <xf numFmtId="41" fontId="6" fillId="0" borderId="36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center"/>
    </xf>
    <xf numFmtId="41" fontId="5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34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center"/>
    </xf>
    <xf numFmtId="41" fontId="5" fillId="0" borderId="26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41" fontId="5" fillId="0" borderId="25" xfId="0" applyNumberFormat="1" applyFont="1" applyFill="1" applyBorder="1" applyAlignment="1">
      <alignment horizontal="right"/>
    </xf>
    <xf numFmtId="41" fontId="5" fillId="0" borderId="32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showGridLines="0" tabSelected="1" zoomScale="150" zoomScaleNormal="150" workbookViewId="0" topLeftCell="A1">
      <selection activeCell="B2" sqref="B2"/>
    </sheetView>
  </sheetViews>
  <sheetFormatPr defaultColWidth="9.125" defaultRowHeight="12.75"/>
  <cols>
    <col min="1" max="1" width="3.875" style="4" customWidth="1"/>
    <col min="2" max="2" width="43.25390625" style="1" customWidth="1"/>
    <col min="3" max="3" width="5.75390625" style="1" hidden="1" customWidth="1"/>
    <col min="4" max="4" width="6.625" style="1" hidden="1" customWidth="1"/>
    <col min="5" max="5" width="3.625" style="1" hidden="1" customWidth="1"/>
    <col min="6" max="6" width="5.75390625" style="1" customWidth="1"/>
    <col min="7" max="7" width="6.75390625" style="1" customWidth="1"/>
    <col min="8" max="8" width="7.75390625" style="1" hidden="1" customWidth="1"/>
    <col min="9" max="9" width="5.75390625" style="1" customWidth="1"/>
    <col min="10" max="10" width="6.625" style="1" customWidth="1"/>
    <col min="11" max="11" width="7.75390625" style="1" hidden="1" customWidth="1"/>
    <col min="12" max="12" width="5.75390625" style="1" customWidth="1"/>
    <col min="13" max="13" width="6.625" style="1" customWidth="1"/>
    <col min="14" max="14" width="7.75390625" style="1" hidden="1" customWidth="1"/>
    <col min="15" max="15" width="5.75390625" style="1" customWidth="1"/>
    <col min="16" max="16" width="6.375" style="1" customWidth="1"/>
    <col min="17" max="17" width="7.75390625" style="1" hidden="1" customWidth="1"/>
    <col min="18" max="18" width="8.625" style="1" customWidth="1"/>
    <col min="19" max="19" width="3.25390625" style="1" customWidth="1"/>
    <col min="20" max="20" width="0.12890625" style="1" hidden="1" customWidth="1"/>
    <col min="21" max="21" width="7.75390625" style="1" customWidth="1"/>
    <col min="22" max="22" width="4.625" style="1" customWidth="1"/>
    <col min="23" max="23" width="7.75390625" style="1" hidden="1" customWidth="1"/>
    <col min="24" max="24" width="5.75390625" style="1" customWidth="1"/>
    <col min="25" max="25" width="6.875" style="1" customWidth="1"/>
    <col min="26" max="26" width="5.75390625" style="1" customWidth="1"/>
    <col min="27" max="27" width="4.875" style="1" customWidth="1"/>
    <col min="28" max="28" width="1.75390625" style="1" customWidth="1"/>
    <col min="29" max="29" width="1.25" style="1" customWidth="1"/>
    <col min="30" max="30" width="2.25390625" style="1" customWidth="1"/>
    <col min="31" max="31" width="8.375" style="1" customWidth="1"/>
    <col min="32" max="32" width="4.875" style="1" customWidth="1"/>
    <col min="33" max="33" width="10.25390625" style="1" bestFit="1" customWidth="1"/>
    <col min="34" max="16384" width="9.125" style="1" customWidth="1"/>
  </cols>
  <sheetData>
    <row r="1" spans="1:27" ht="18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4" ht="17.25" customHeight="1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8"/>
      <c r="R3" s="5"/>
      <c r="S3" s="5"/>
      <c r="T3" s="6"/>
      <c r="U3" s="6"/>
      <c r="V3" s="6"/>
      <c r="W3" s="6"/>
      <c r="X3" s="6"/>
    </row>
    <row r="4" spans="2:27" ht="17.25" customHeight="1" thickBot="1">
      <c r="B4" s="5"/>
      <c r="C4" s="9"/>
      <c r="N4" s="9"/>
      <c r="O4" s="10"/>
      <c r="P4" s="11"/>
      <c r="Q4" s="11"/>
      <c r="AA4" s="1" t="s">
        <v>10</v>
      </c>
    </row>
    <row r="5" spans="1:31" s="14" customFormat="1" ht="18.75" customHeight="1" thickBot="1">
      <c r="A5" s="12" t="s">
        <v>11</v>
      </c>
      <c r="B5" s="13" t="s">
        <v>12</v>
      </c>
      <c r="C5" s="107">
        <v>2008</v>
      </c>
      <c r="D5" s="108"/>
      <c r="E5" s="108"/>
      <c r="F5" s="107">
        <f>C5+1</f>
        <v>2009</v>
      </c>
      <c r="G5" s="108"/>
      <c r="H5" s="108"/>
      <c r="I5" s="107">
        <f>F5+1</f>
        <v>2010</v>
      </c>
      <c r="J5" s="108"/>
      <c r="K5" s="108"/>
      <c r="L5" s="107">
        <v>2011</v>
      </c>
      <c r="M5" s="108"/>
      <c r="N5" s="109"/>
      <c r="O5" s="107">
        <v>2012</v>
      </c>
      <c r="P5" s="108"/>
      <c r="Q5" s="109"/>
      <c r="R5" s="107">
        <v>2013</v>
      </c>
      <c r="S5" s="108"/>
      <c r="T5" s="108"/>
      <c r="U5" s="107">
        <v>2014</v>
      </c>
      <c r="V5" s="108"/>
      <c r="W5" s="109"/>
      <c r="X5" s="107">
        <v>2015</v>
      </c>
      <c r="Y5" s="108"/>
      <c r="Z5" s="107">
        <v>2016</v>
      </c>
      <c r="AA5" s="108"/>
      <c r="AB5" s="109"/>
      <c r="AC5" s="107">
        <v>2017</v>
      </c>
      <c r="AD5" s="108"/>
      <c r="AE5" s="109"/>
    </row>
    <row r="6" spans="1:31" ht="17.25" customHeight="1">
      <c r="A6" s="15" t="s">
        <v>5</v>
      </c>
      <c r="B6" s="16" t="s">
        <v>13</v>
      </c>
      <c r="C6" s="112">
        <f>C7+C8</f>
        <v>30499258.45</v>
      </c>
      <c r="D6" s="113"/>
      <c r="E6" s="114"/>
      <c r="F6" s="115">
        <f>F7+F8</f>
        <v>30749683.29</v>
      </c>
      <c r="G6" s="116"/>
      <c r="H6" s="116"/>
      <c r="I6" s="102">
        <f>I7+I8</f>
        <v>27480000</v>
      </c>
      <c r="J6" s="103"/>
      <c r="K6" s="103"/>
      <c r="L6" s="102">
        <f>L7+L8</f>
        <v>29160000</v>
      </c>
      <c r="M6" s="103"/>
      <c r="N6" s="103"/>
      <c r="O6" s="102">
        <f>O7+O8</f>
        <v>24465000</v>
      </c>
      <c r="P6" s="103"/>
      <c r="Q6" s="103"/>
      <c r="R6" s="102">
        <f>R7+R8</f>
        <v>24655000</v>
      </c>
      <c r="S6" s="103"/>
      <c r="T6" s="103"/>
      <c r="U6" s="102">
        <f>U7+U8</f>
        <v>24715000</v>
      </c>
      <c r="V6" s="103"/>
      <c r="W6" s="92"/>
      <c r="X6" s="102">
        <f>X7+X8</f>
        <v>24985000</v>
      </c>
      <c r="Y6" s="103"/>
      <c r="Z6" s="102">
        <f>Z7+Z8</f>
        <v>25005000</v>
      </c>
      <c r="AA6" s="103"/>
      <c r="AB6" s="92"/>
      <c r="AC6" s="102">
        <f>AC7+AC8</f>
        <v>25295000</v>
      </c>
      <c r="AD6" s="103"/>
      <c r="AE6" s="92"/>
    </row>
    <row r="7" spans="1:31" s="19" customFormat="1" ht="18" customHeight="1">
      <c r="A7" s="17" t="s">
        <v>14</v>
      </c>
      <c r="B7" s="18" t="s">
        <v>15</v>
      </c>
      <c r="C7" s="117">
        <v>24275159</v>
      </c>
      <c r="D7" s="118"/>
      <c r="E7" s="118"/>
      <c r="F7" s="119">
        <v>27117277</v>
      </c>
      <c r="G7" s="120"/>
      <c r="H7" s="120"/>
      <c r="I7" s="117">
        <v>25980000</v>
      </c>
      <c r="J7" s="118"/>
      <c r="K7" s="118"/>
      <c r="L7" s="117">
        <v>26900000</v>
      </c>
      <c r="M7" s="118"/>
      <c r="N7" s="118"/>
      <c r="O7" s="117">
        <v>24400000</v>
      </c>
      <c r="P7" s="118"/>
      <c r="Q7" s="118"/>
      <c r="R7" s="117">
        <v>24590000</v>
      </c>
      <c r="S7" s="118"/>
      <c r="T7" s="118"/>
      <c r="U7" s="117">
        <v>24650000</v>
      </c>
      <c r="V7" s="118"/>
      <c r="W7" s="121"/>
      <c r="X7" s="117">
        <v>24920000</v>
      </c>
      <c r="Y7" s="118"/>
      <c r="Z7" s="117">
        <v>24940000</v>
      </c>
      <c r="AA7" s="118"/>
      <c r="AB7" s="121"/>
      <c r="AC7" s="96">
        <v>25230000</v>
      </c>
      <c r="AD7" s="97"/>
      <c r="AE7" s="98"/>
    </row>
    <row r="8" spans="1:31" s="19" customFormat="1" ht="18" customHeight="1" thickBot="1">
      <c r="A8" s="20" t="s">
        <v>16</v>
      </c>
      <c r="B8" s="21" t="s">
        <v>17</v>
      </c>
      <c r="C8" s="122">
        <v>6224099.45</v>
      </c>
      <c r="D8" s="123"/>
      <c r="E8" s="123"/>
      <c r="F8" s="124">
        <v>3632406.29</v>
      </c>
      <c r="G8" s="125"/>
      <c r="H8" s="125"/>
      <c r="I8" s="77">
        <v>1500000</v>
      </c>
      <c r="J8" s="78"/>
      <c r="K8" s="78"/>
      <c r="L8" s="77">
        <v>2260000</v>
      </c>
      <c r="M8" s="78"/>
      <c r="N8" s="78"/>
      <c r="O8" s="80">
        <v>65000</v>
      </c>
      <c r="P8" s="81"/>
      <c r="Q8" s="81"/>
      <c r="R8" s="80">
        <v>65000</v>
      </c>
      <c r="S8" s="81"/>
      <c r="T8" s="81"/>
      <c r="U8" s="80">
        <v>65000</v>
      </c>
      <c r="V8" s="81"/>
      <c r="W8" s="82"/>
      <c r="X8" s="80">
        <v>65000</v>
      </c>
      <c r="Y8" s="81"/>
      <c r="Z8" s="80">
        <v>65000</v>
      </c>
      <c r="AA8" s="81"/>
      <c r="AB8" s="82"/>
      <c r="AC8" s="99">
        <v>65000</v>
      </c>
      <c r="AD8" s="100"/>
      <c r="AE8" s="101"/>
    </row>
    <row r="9" spans="1:33" s="28" customFormat="1" ht="17.25" customHeight="1">
      <c r="A9" s="26" t="s">
        <v>6</v>
      </c>
      <c r="B9" s="27" t="s">
        <v>18</v>
      </c>
      <c r="C9" s="102">
        <f>C10+C11</f>
        <v>33639258.45</v>
      </c>
      <c r="D9" s="103"/>
      <c r="E9" s="103"/>
      <c r="F9" s="115">
        <f>F10+F11</f>
        <v>35850456.64</v>
      </c>
      <c r="G9" s="116"/>
      <c r="H9" s="116"/>
      <c r="I9" s="102">
        <f>I10+I11</f>
        <v>24275000</v>
      </c>
      <c r="J9" s="103"/>
      <c r="K9" s="103"/>
      <c r="L9" s="102">
        <f>L10+L11</f>
        <v>26250000</v>
      </c>
      <c r="M9" s="103"/>
      <c r="N9" s="103"/>
      <c r="O9" s="102">
        <f>O10+O11</f>
        <v>22715000</v>
      </c>
      <c r="P9" s="103"/>
      <c r="Q9" s="103"/>
      <c r="R9" s="102">
        <f>R10+R11</f>
        <v>24032000</v>
      </c>
      <c r="S9" s="103"/>
      <c r="T9" s="103"/>
      <c r="U9" s="102">
        <f>U10+U11</f>
        <v>24375000</v>
      </c>
      <c r="V9" s="103"/>
      <c r="W9" s="92"/>
      <c r="X9" s="102">
        <f>X10+X11</f>
        <v>24920000</v>
      </c>
      <c r="Y9" s="103"/>
      <c r="Z9" s="102">
        <f>Z10+Z11</f>
        <v>24940000</v>
      </c>
      <c r="AA9" s="103"/>
      <c r="AB9" s="92"/>
      <c r="AC9" s="102">
        <f>AC10+AC11</f>
        <v>25100000</v>
      </c>
      <c r="AD9" s="103"/>
      <c r="AE9" s="92"/>
      <c r="AG9" s="29"/>
    </row>
    <row r="10" spans="1:31" s="31" customFormat="1" ht="18" customHeight="1">
      <c r="A10" s="17" t="s">
        <v>14</v>
      </c>
      <c r="B10" s="30" t="s">
        <v>19</v>
      </c>
      <c r="C10" s="122">
        <v>21992324</v>
      </c>
      <c r="D10" s="126"/>
      <c r="E10" s="127"/>
      <c r="F10" s="128">
        <v>24527658</v>
      </c>
      <c r="G10" s="129"/>
      <c r="H10" s="129"/>
      <c r="I10" s="122">
        <v>20625000</v>
      </c>
      <c r="J10" s="126"/>
      <c r="K10" s="126"/>
      <c r="L10" s="122">
        <v>22250000</v>
      </c>
      <c r="M10" s="126"/>
      <c r="N10" s="126"/>
      <c r="O10" s="122">
        <v>19065000</v>
      </c>
      <c r="P10" s="126"/>
      <c r="Q10" s="126"/>
      <c r="R10" s="122">
        <v>20912000</v>
      </c>
      <c r="S10" s="126"/>
      <c r="T10" s="126"/>
      <c r="U10" s="122">
        <v>21255000</v>
      </c>
      <c r="V10" s="126"/>
      <c r="W10" s="127"/>
      <c r="X10" s="122">
        <v>21270000</v>
      </c>
      <c r="Y10" s="126"/>
      <c r="Z10" s="122">
        <v>21290000</v>
      </c>
      <c r="AA10" s="126"/>
      <c r="AB10" s="127"/>
      <c r="AC10" s="104">
        <v>21400000</v>
      </c>
      <c r="AD10" s="105"/>
      <c r="AE10" s="106"/>
    </row>
    <row r="11" spans="1:31" s="31" customFormat="1" ht="18" customHeight="1">
      <c r="A11" s="17" t="s">
        <v>16</v>
      </c>
      <c r="B11" s="32" t="s">
        <v>20</v>
      </c>
      <c r="C11" s="130">
        <v>11646934.45</v>
      </c>
      <c r="D11" s="131"/>
      <c r="E11" s="131"/>
      <c r="F11" s="132">
        <v>11322798.64</v>
      </c>
      <c r="G11" s="133"/>
      <c r="H11" s="133"/>
      <c r="I11" s="130">
        <v>3650000</v>
      </c>
      <c r="J11" s="131"/>
      <c r="K11" s="131"/>
      <c r="L11" s="130">
        <v>4000000</v>
      </c>
      <c r="M11" s="131"/>
      <c r="N11" s="131"/>
      <c r="O11" s="130">
        <v>3650000</v>
      </c>
      <c r="P11" s="131"/>
      <c r="Q11" s="134"/>
      <c r="R11" s="130">
        <v>3120000</v>
      </c>
      <c r="S11" s="131"/>
      <c r="T11" s="131"/>
      <c r="U11" s="130">
        <v>3120000</v>
      </c>
      <c r="V11" s="131"/>
      <c r="W11" s="134"/>
      <c r="X11" s="130">
        <v>3650000</v>
      </c>
      <c r="Y11" s="131"/>
      <c r="Z11" s="130">
        <v>3650000</v>
      </c>
      <c r="AA11" s="131"/>
      <c r="AB11" s="134"/>
      <c r="AC11" s="84">
        <v>3700000</v>
      </c>
      <c r="AD11" s="85"/>
      <c r="AE11" s="86"/>
    </row>
    <row r="12" spans="1:31" s="31" customFormat="1" ht="16.5" customHeight="1" thickBot="1">
      <c r="A12" s="35" t="s">
        <v>3</v>
      </c>
      <c r="B12" s="36" t="s">
        <v>21</v>
      </c>
      <c r="C12" s="130">
        <v>6071301.56</v>
      </c>
      <c r="D12" s="131"/>
      <c r="E12" s="131"/>
      <c r="F12" s="132">
        <f>F11-4224300-1072372</f>
        <v>6026126.640000001</v>
      </c>
      <c r="G12" s="133"/>
      <c r="H12" s="133"/>
      <c r="I12" s="130">
        <v>3100000</v>
      </c>
      <c r="J12" s="131"/>
      <c r="K12" s="131"/>
      <c r="L12" s="135">
        <v>4156000</v>
      </c>
      <c r="M12" s="135"/>
      <c r="N12" s="135"/>
      <c r="O12" s="135">
        <v>3650000</v>
      </c>
      <c r="P12" s="135"/>
      <c r="Q12" s="33" t="s">
        <v>2</v>
      </c>
      <c r="R12" s="136">
        <v>3120000</v>
      </c>
      <c r="S12" s="136"/>
      <c r="T12" s="137">
        <v>3120000</v>
      </c>
      <c r="U12" s="138"/>
      <c r="V12" s="139"/>
      <c r="W12" s="37"/>
      <c r="X12" s="136">
        <v>3650000</v>
      </c>
      <c r="Y12" s="136"/>
      <c r="Z12" s="66">
        <v>3650000</v>
      </c>
      <c r="AA12" s="67"/>
      <c r="AB12" s="139"/>
      <c r="AC12" s="87">
        <v>3700000</v>
      </c>
      <c r="AD12" s="88"/>
      <c r="AE12" s="89"/>
    </row>
    <row r="13" spans="1:31" ht="18" customHeight="1" thickBot="1">
      <c r="A13" s="26" t="s">
        <v>7</v>
      </c>
      <c r="B13" s="38" t="s">
        <v>22</v>
      </c>
      <c r="C13" s="102">
        <f>C6-C9</f>
        <v>-3140000.0000000037</v>
      </c>
      <c r="D13" s="103"/>
      <c r="E13" s="103"/>
      <c r="F13" s="115">
        <f>F6-F9</f>
        <v>-5100773.3500000015</v>
      </c>
      <c r="G13" s="116"/>
      <c r="H13" s="116"/>
      <c r="I13" s="102">
        <f>I6-I9</f>
        <v>3205000</v>
      </c>
      <c r="J13" s="103"/>
      <c r="K13" s="103"/>
      <c r="L13" s="102">
        <f>L6-L9</f>
        <v>2910000</v>
      </c>
      <c r="M13" s="103"/>
      <c r="N13" s="103"/>
      <c r="O13" s="102">
        <f>O6-O9</f>
        <v>1750000</v>
      </c>
      <c r="P13" s="103"/>
      <c r="Q13" s="103"/>
      <c r="R13" s="90">
        <f>R6-R9</f>
        <v>623000</v>
      </c>
      <c r="S13" s="91"/>
      <c r="T13" s="91"/>
      <c r="U13" s="90">
        <f>U6-U9</f>
        <v>340000</v>
      </c>
      <c r="V13" s="91"/>
      <c r="W13" s="103"/>
      <c r="X13" s="90">
        <f>X6-X9</f>
        <v>65000</v>
      </c>
      <c r="Y13" s="91"/>
      <c r="Z13" s="90">
        <f>Z6-Z9</f>
        <v>65000</v>
      </c>
      <c r="AA13" s="91"/>
      <c r="AB13" s="92"/>
      <c r="AC13" s="90">
        <f>AC6-AC9</f>
        <v>195000</v>
      </c>
      <c r="AD13" s="91"/>
      <c r="AE13" s="92"/>
    </row>
    <row r="14" spans="1:31" ht="16.5" customHeight="1">
      <c r="A14" s="39" t="s">
        <v>8</v>
      </c>
      <c r="B14" s="40" t="s">
        <v>23</v>
      </c>
      <c r="C14" s="93">
        <f>C15+C19+C23</f>
        <v>2402818.0300000003</v>
      </c>
      <c r="D14" s="94"/>
      <c r="E14" s="94"/>
      <c r="F14" s="93">
        <f>F15+F19+F23</f>
        <v>4234131.65</v>
      </c>
      <c r="G14" s="94"/>
      <c r="H14" s="94"/>
      <c r="I14" s="93">
        <f>I15+I19+I23</f>
        <v>4348353</v>
      </c>
      <c r="J14" s="94"/>
      <c r="K14" s="94"/>
      <c r="L14" s="93">
        <f>L15+L19+L23</f>
        <v>5127535.52</v>
      </c>
      <c r="M14" s="94"/>
      <c r="N14" s="94"/>
      <c r="O14" s="93">
        <f>O15+O19+O23</f>
        <v>3268172.07</v>
      </c>
      <c r="P14" s="94"/>
      <c r="Q14" s="94"/>
      <c r="R14" s="93">
        <f>R15+R19+R23</f>
        <v>2693744.76</v>
      </c>
      <c r="S14" s="94"/>
      <c r="T14" s="94"/>
      <c r="U14" s="93">
        <f>U15+U19+U23</f>
        <v>2375454.1799999997</v>
      </c>
      <c r="V14" s="94"/>
      <c r="W14" s="94"/>
      <c r="X14" s="93">
        <f>X15+X19+X23</f>
        <v>2179356</v>
      </c>
      <c r="Y14" s="94"/>
      <c r="Z14" s="93">
        <f>Z15+Z19+Z23</f>
        <v>1473125.62</v>
      </c>
      <c r="AA14" s="94"/>
      <c r="AB14" s="95"/>
      <c r="AC14" s="93">
        <f>AC15+AC19+AC23</f>
        <v>561548</v>
      </c>
      <c r="AD14" s="94"/>
      <c r="AE14" s="95"/>
    </row>
    <row r="15" spans="1:31" ht="18" customHeight="1">
      <c r="A15" s="17" t="s">
        <v>14</v>
      </c>
      <c r="B15" s="41" t="s">
        <v>24</v>
      </c>
      <c r="C15" s="130">
        <f>C16+C18</f>
        <v>2244405.43</v>
      </c>
      <c r="D15" s="131"/>
      <c r="E15" s="131"/>
      <c r="F15" s="130">
        <f>F16+F18</f>
        <v>4064705.65</v>
      </c>
      <c r="G15" s="131"/>
      <c r="H15" s="131"/>
      <c r="I15" s="130">
        <f>I16+I18</f>
        <v>2503073</v>
      </c>
      <c r="J15" s="131"/>
      <c r="K15" s="131"/>
      <c r="L15" s="130">
        <f>L16+L18</f>
        <v>2502574.52</v>
      </c>
      <c r="M15" s="131"/>
      <c r="N15" s="131"/>
      <c r="O15" s="130">
        <f>O16+O18</f>
        <v>2661636.07</v>
      </c>
      <c r="P15" s="131"/>
      <c r="Q15" s="131"/>
      <c r="R15" s="130">
        <f>R16+R18</f>
        <v>1681881.76</v>
      </c>
      <c r="S15" s="131"/>
      <c r="T15" s="131"/>
      <c r="U15" s="130">
        <f>U16+U18</f>
        <v>1365121.18</v>
      </c>
      <c r="V15" s="131"/>
      <c r="W15" s="131"/>
      <c r="X15" s="130">
        <f>X16+X18</f>
        <v>1054381</v>
      </c>
      <c r="Y15" s="131"/>
      <c r="Z15" s="80">
        <f>Z16+Z18</f>
        <v>411730.62</v>
      </c>
      <c r="AA15" s="81"/>
      <c r="AB15" s="83"/>
      <c r="AC15" s="80"/>
      <c r="AD15" s="81"/>
      <c r="AE15" s="83"/>
    </row>
    <row r="16" spans="1:31" ht="18" customHeight="1">
      <c r="A16" s="20" t="s">
        <v>3</v>
      </c>
      <c r="B16" s="21" t="s">
        <v>25</v>
      </c>
      <c r="C16" s="122">
        <v>1781409.76</v>
      </c>
      <c r="D16" s="123"/>
      <c r="E16" s="123"/>
      <c r="F16" s="80">
        <v>3382466.65</v>
      </c>
      <c r="G16" s="81"/>
      <c r="H16" s="81"/>
      <c r="I16" s="80">
        <v>1968494</v>
      </c>
      <c r="J16" s="81"/>
      <c r="K16" s="81"/>
      <c r="L16" s="80">
        <v>2083369.52</v>
      </c>
      <c r="M16" s="81"/>
      <c r="N16" s="81"/>
      <c r="O16" s="80">
        <v>2378865.07</v>
      </c>
      <c r="P16" s="81"/>
      <c r="Q16" s="81"/>
      <c r="R16" s="80">
        <v>1501863.76</v>
      </c>
      <c r="S16" s="81"/>
      <c r="T16" s="81"/>
      <c r="U16" s="80">
        <v>1263917.18</v>
      </c>
      <c r="V16" s="81"/>
      <c r="W16" s="81"/>
      <c r="X16" s="80">
        <v>1011500</v>
      </c>
      <c r="Y16" s="81"/>
      <c r="Z16" s="80">
        <v>397083.62</v>
      </c>
      <c r="AA16" s="81"/>
      <c r="AB16" s="82"/>
      <c r="AC16" s="80"/>
      <c r="AD16" s="81"/>
      <c r="AE16" s="82"/>
    </row>
    <row r="17" spans="1:31" ht="36.75" customHeight="1">
      <c r="A17" s="20" t="s">
        <v>26</v>
      </c>
      <c r="B17" s="42" t="s">
        <v>27</v>
      </c>
      <c r="C17" s="22"/>
      <c r="D17" s="23"/>
      <c r="E17" s="23"/>
      <c r="F17" s="80">
        <v>1079866.65</v>
      </c>
      <c r="G17" s="140"/>
      <c r="H17" s="25"/>
      <c r="I17" s="80"/>
      <c r="J17" s="75"/>
      <c r="K17" s="25"/>
      <c r="L17" s="80"/>
      <c r="M17" s="75"/>
      <c r="N17" s="25"/>
      <c r="O17" s="80"/>
      <c r="P17" s="75"/>
      <c r="Q17" s="25"/>
      <c r="R17" s="80"/>
      <c r="S17" s="75"/>
      <c r="T17" s="25"/>
      <c r="U17" s="80"/>
      <c r="V17" s="75"/>
      <c r="W17" s="25"/>
      <c r="X17" s="80"/>
      <c r="Y17" s="76"/>
      <c r="Z17" s="80"/>
      <c r="AA17" s="75"/>
      <c r="AB17" s="76"/>
      <c r="AC17" s="80"/>
      <c r="AD17" s="75"/>
      <c r="AE17" s="76"/>
    </row>
    <row r="18" spans="1:31" ht="18" customHeight="1">
      <c r="A18" s="20" t="s">
        <v>4</v>
      </c>
      <c r="B18" s="21" t="s">
        <v>28</v>
      </c>
      <c r="C18" s="122">
        <v>462995.67</v>
      </c>
      <c r="D18" s="123"/>
      <c r="E18" s="123"/>
      <c r="F18" s="80">
        <v>682239</v>
      </c>
      <c r="G18" s="81"/>
      <c r="H18" s="81"/>
      <c r="I18" s="80">
        <v>534579</v>
      </c>
      <c r="J18" s="81"/>
      <c r="K18" s="81"/>
      <c r="L18" s="80">
        <v>419205</v>
      </c>
      <c r="M18" s="81"/>
      <c r="N18" s="81"/>
      <c r="O18" s="80">
        <v>282771</v>
      </c>
      <c r="P18" s="81"/>
      <c r="Q18" s="81"/>
      <c r="R18" s="80">
        <v>180018</v>
      </c>
      <c r="S18" s="81"/>
      <c r="T18" s="81"/>
      <c r="U18" s="80">
        <v>101204</v>
      </c>
      <c r="V18" s="81"/>
      <c r="W18" s="81"/>
      <c r="X18" s="80">
        <v>42881</v>
      </c>
      <c r="Y18" s="81"/>
      <c r="Z18" s="80">
        <v>14647</v>
      </c>
      <c r="AA18" s="81"/>
      <c r="AB18" s="82"/>
      <c r="AC18" s="80"/>
      <c r="AD18" s="81"/>
      <c r="AE18" s="82"/>
    </row>
    <row r="19" spans="1:31" s="31" customFormat="1" ht="18" customHeight="1">
      <c r="A19" s="17" t="s">
        <v>16</v>
      </c>
      <c r="B19" s="18" t="s">
        <v>29</v>
      </c>
      <c r="C19" s="130">
        <f>C20+C22</f>
        <v>104412.6</v>
      </c>
      <c r="D19" s="131"/>
      <c r="E19" s="131"/>
      <c r="F19" s="77">
        <f>F20+F22</f>
        <v>169426</v>
      </c>
      <c r="G19" s="78"/>
      <c r="H19" s="78"/>
      <c r="I19" s="77">
        <f>I20+I22</f>
        <v>1845280</v>
      </c>
      <c r="J19" s="78"/>
      <c r="K19" s="78"/>
      <c r="L19" s="77">
        <f>L20+L22</f>
        <v>2624961</v>
      </c>
      <c r="M19" s="78"/>
      <c r="N19" s="78"/>
      <c r="O19" s="77">
        <f>O20+O22</f>
        <v>606536</v>
      </c>
      <c r="P19" s="78"/>
      <c r="Q19" s="78"/>
      <c r="R19" s="77">
        <f>R20+R22</f>
        <v>1011863</v>
      </c>
      <c r="S19" s="78"/>
      <c r="T19" s="78"/>
      <c r="U19" s="77">
        <f>U20+U22</f>
        <v>1010333</v>
      </c>
      <c r="V19" s="78"/>
      <c r="W19" s="78"/>
      <c r="X19" s="77">
        <f>X20+X22</f>
        <v>1124975</v>
      </c>
      <c r="Y19" s="78"/>
      <c r="Z19" s="77">
        <f>Z20+Z22</f>
        <v>1061395</v>
      </c>
      <c r="AA19" s="78"/>
      <c r="AB19" s="79"/>
      <c r="AC19" s="77">
        <f>AC20+AC22</f>
        <v>561548</v>
      </c>
      <c r="AD19" s="78"/>
      <c r="AE19" s="79"/>
    </row>
    <row r="20" spans="1:31" s="31" customFormat="1" ht="19.5" customHeight="1">
      <c r="A20" s="17" t="s">
        <v>3</v>
      </c>
      <c r="B20" s="21" t="s">
        <v>25</v>
      </c>
      <c r="C20" s="130"/>
      <c r="D20" s="131"/>
      <c r="E20" s="131"/>
      <c r="F20" s="77"/>
      <c r="G20" s="78"/>
      <c r="H20" s="78"/>
      <c r="I20" s="77">
        <v>1500997</v>
      </c>
      <c r="J20" s="78"/>
      <c r="K20" s="78"/>
      <c r="L20" s="77">
        <v>2333625</v>
      </c>
      <c r="M20" s="78"/>
      <c r="N20" s="78"/>
      <c r="O20" s="77">
        <v>383625</v>
      </c>
      <c r="P20" s="78"/>
      <c r="Q20" s="78"/>
      <c r="R20" s="77">
        <v>823625</v>
      </c>
      <c r="S20" s="78"/>
      <c r="T20" s="78"/>
      <c r="U20" s="77">
        <v>863625</v>
      </c>
      <c r="V20" s="78"/>
      <c r="W20" s="78"/>
      <c r="X20" s="77">
        <v>1023625</v>
      </c>
      <c r="Y20" s="78"/>
      <c r="Z20" s="77">
        <v>1011225</v>
      </c>
      <c r="AA20" s="78"/>
      <c r="AB20" s="79"/>
      <c r="AC20" s="77">
        <v>542893</v>
      </c>
      <c r="AD20" s="78"/>
      <c r="AE20" s="79"/>
    </row>
    <row r="21" spans="1:31" s="31" customFormat="1" ht="44.25" customHeight="1">
      <c r="A21" s="43" t="s">
        <v>9</v>
      </c>
      <c r="B21" s="42" t="s">
        <v>30</v>
      </c>
      <c r="C21" s="33"/>
      <c r="D21" s="34"/>
      <c r="E21" s="34"/>
      <c r="F21" s="80"/>
      <c r="G21" s="75"/>
      <c r="H21" s="24"/>
      <c r="I21" s="80">
        <v>1072372</v>
      </c>
      <c r="J21" s="75"/>
      <c r="K21" s="24"/>
      <c r="L21" s="80">
        <v>1920000</v>
      </c>
      <c r="M21" s="75"/>
      <c r="N21" s="24"/>
      <c r="O21" s="80"/>
      <c r="P21" s="75"/>
      <c r="Q21" s="24"/>
      <c r="R21" s="80"/>
      <c r="S21" s="75"/>
      <c r="T21" s="24"/>
      <c r="U21" s="80"/>
      <c r="V21" s="75"/>
      <c r="W21" s="24"/>
      <c r="X21" s="80"/>
      <c r="Y21" s="76"/>
      <c r="Z21" s="80"/>
      <c r="AA21" s="75"/>
      <c r="AB21" s="76"/>
      <c r="AC21" s="80"/>
      <c r="AD21" s="75"/>
      <c r="AE21" s="76"/>
    </row>
    <row r="22" spans="1:31" s="31" customFormat="1" ht="18" customHeight="1">
      <c r="A22" s="20" t="s">
        <v>4</v>
      </c>
      <c r="B22" s="21" t="s">
        <v>28</v>
      </c>
      <c r="C22" s="122">
        <v>104412.6</v>
      </c>
      <c r="D22" s="123"/>
      <c r="E22" s="123"/>
      <c r="F22" s="80">
        <v>169426</v>
      </c>
      <c r="G22" s="81"/>
      <c r="H22" s="81"/>
      <c r="I22" s="80">
        <v>344283</v>
      </c>
      <c r="J22" s="81"/>
      <c r="K22" s="81"/>
      <c r="L22" s="80">
        <v>291336</v>
      </c>
      <c r="M22" s="81"/>
      <c r="N22" s="81"/>
      <c r="O22" s="80">
        <v>222911</v>
      </c>
      <c r="P22" s="81"/>
      <c r="Q22" s="81"/>
      <c r="R22" s="80">
        <v>188238</v>
      </c>
      <c r="S22" s="81"/>
      <c r="T22" s="81"/>
      <c r="U22" s="80">
        <v>146708</v>
      </c>
      <c r="V22" s="81"/>
      <c r="W22" s="81"/>
      <c r="X22" s="80">
        <v>101350</v>
      </c>
      <c r="Y22" s="81"/>
      <c r="Z22" s="80">
        <v>50170</v>
      </c>
      <c r="AA22" s="81"/>
      <c r="AB22" s="82"/>
      <c r="AC22" s="80">
        <v>18655</v>
      </c>
      <c r="AD22" s="81"/>
      <c r="AE22" s="82"/>
    </row>
    <row r="23" spans="1:31" s="31" customFormat="1" ht="18" customHeight="1" thickBot="1">
      <c r="A23" s="35" t="s">
        <v>31</v>
      </c>
      <c r="B23" s="44" t="s">
        <v>32</v>
      </c>
      <c r="C23" s="137">
        <v>54000</v>
      </c>
      <c r="D23" s="138"/>
      <c r="E23" s="138"/>
      <c r="F23" s="66"/>
      <c r="G23" s="67"/>
      <c r="H23" s="67"/>
      <c r="I23" s="66"/>
      <c r="J23" s="67"/>
      <c r="K23" s="67"/>
      <c r="L23" s="66"/>
      <c r="M23" s="67"/>
      <c r="N23" s="67"/>
      <c r="O23" s="66"/>
      <c r="P23" s="67"/>
      <c r="Q23" s="67"/>
      <c r="R23" s="66"/>
      <c r="S23" s="67"/>
      <c r="T23" s="67"/>
      <c r="U23" s="66"/>
      <c r="V23" s="67"/>
      <c r="W23" s="67"/>
      <c r="X23" s="66"/>
      <c r="Y23" s="67"/>
      <c r="Z23" s="66"/>
      <c r="AA23" s="67"/>
      <c r="AB23" s="68"/>
      <c r="AC23" s="66"/>
      <c r="AD23" s="67"/>
      <c r="AE23" s="68"/>
    </row>
    <row r="24" spans="1:31" s="47" customFormat="1" ht="27" customHeight="1">
      <c r="A24" s="45" t="s">
        <v>33</v>
      </c>
      <c r="B24" s="46" t="s">
        <v>34</v>
      </c>
      <c r="C24" s="141">
        <v>4921409.76</v>
      </c>
      <c r="D24" s="142"/>
      <c r="E24" s="142"/>
      <c r="F24" s="69">
        <v>8483240</v>
      </c>
      <c r="G24" s="70"/>
      <c r="H24" s="70"/>
      <c r="I24" s="69"/>
      <c r="J24" s="70"/>
      <c r="K24" s="70"/>
      <c r="L24" s="69"/>
      <c r="M24" s="70"/>
      <c r="N24" s="70"/>
      <c r="O24" s="69"/>
      <c r="P24" s="70"/>
      <c r="Q24" s="70"/>
      <c r="R24" s="69"/>
      <c r="S24" s="70"/>
      <c r="T24" s="70"/>
      <c r="U24" s="69"/>
      <c r="V24" s="70"/>
      <c r="W24" s="70"/>
      <c r="X24" s="69"/>
      <c r="Y24" s="70"/>
      <c r="Z24" s="69"/>
      <c r="AA24" s="70"/>
      <c r="AB24" s="71"/>
      <c r="AC24" s="69"/>
      <c r="AD24" s="70"/>
      <c r="AE24" s="71"/>
    </row>
    <row r="25" spans="1:31" s="47" customFormat="1" ht="36" customHeight="1">
      <c r="A25" s="48" t="s">
        <v>14</v>
      </c>
      <c r="B25" s="42" t="s">
        <v>35</v>
      </c>
      <c r="C25" s="49"/>
      <c r="D25" s="50"/>
      <c r="E25" s="50"/>
      <c r="F25" s="99">
        <f>1920000+1072372</f>
        <v>2992372</v>
      </c>
      <c r="G25" s="75"/>
      <c r="H25" s="51"/>
      <c r="I25" s="52"/>
      <c r="J25" s="51"/>
      <c r="K25" s="51"/>
      <c r="L25" s="52"/>
      <c r="M25" s="51"/>
      <c r="N25" s="51"/>
      <c r="O25" s="52"/>
      <c r="P25" s="51"/>
      <c r="Q25" s="51"/>
      <c r="R25" s="52"/>
      <c r="S25" s="51"/>
      <c r="T25" s="51"/>
      <c r="U25" s="52"/>
      <c r="V25" s="51"/>
      <c r="W25" s="51"/>
      <c r="X25" s="52"/>
      <c r="Y25" s="51"/>
      <c r="Z25" s="52"/>
      <c r="AA25" s="51"/>
      <c r="AB25" s="53"/>
      <c r="AC25" s="52"/>
      <c r="AD25" s="51"/>
      <c r="AE25" s="53"/>
    </row>
    <row r="26" spans="1:31" s="31" customFormat="1" ht="25.5" customHeight="1">
      <c r="A26" s="54" t="s">
        <v>36</v>
      </c>
      <c r="B26" s="55" t="s">
        <v>37</v>
      </c>
      <c r="C26" s="122" t="e">
        <f>9331638.35+C24-#REF!</f>
        <v>#REF!</v>
      </c>
      <c r="D26" s="123"/>
      <c r="E26" s="123"/>
      <c r="F26" s="80">
        <f>13987559.8+F24-F16-F20</f>
        <v>19088333.150000002</v>
      </c>
      <c r="G26" s="81"/>
      <c r="H26" s="81"/>
      <c r="I26" s="80">
        <f>F26-I16-I20</f>
        <v>15618842.150000002</v>
      </c>
      <c r="J26" s="81"/>
      <c r="K26" s="81"/>
      <c r="L26" s="80">
        <f>I26-L16-L20</f>
        <v>11201847.630000003</v>
      </c>
      <c r="M26" s="81"/>
      <c r="N26" s="81"/>
      <c r="O26" s="80">
        <f>L26-O16-O20</f>
        <v>8439357.560000002</v>
      </c>
      <c r="P26" s="81"/>
      <c r="Q26" s="81"/>
      <c r="R26" s="80">
        <f>O26-R16-R20</f>
        <v>6113868.800000003</v>
      </c>
      <c r="S26" s="81"/>
      <c r="T26" s="81"/>
      <c r="U26" s="80">
        <f>R26-U16-U20</f>
        <v>3986326.620000003</v>
      </c>
      <c r="V26" s="81"/>
      <c r="W26" s="81"/>
      <c r="X26" s="80">
        <f>U26-X16-X20</f>
        <v>1951201.620000003</v>
      </c>
      <c r="Y26" s="81"/>
      <c r="Z26" s="72">
        <f>X26-Z16-Z20</f>
        <v>542893.0000000028</v>
      </c>
      <c r="AA26" s="73"/>
      <c r="AB26" s="74"/>
      <c r="AC26" s="72">
        <f>Z26-AC16-AC20</f>
        <v>2.7939677238464355E-09</v>
      </c>
      <c r="AD26" s="73"/>
      <c r="AE26" s="74"/>
    </row>
    <row r="27" spans="1:31" s="31" customFormat="1" ht="33" customHeight="1">
      <c r="A27" s="54" t="s">
        <v>14</v>
      </c>
      <c r="B27" s="42" t="s">
        <v>38</v>
      </c>
      <c r="C27" s="22"/>
      <c r="D27" s="23"/>
      <c r="E27" s="23"/>
      <c r="F27" s="143">
        <f>1079866.65+F25-F17-F21</f>
        <v>2992372</v>
      </c>
      <c r="G27" s="144"/>
      <c r="H27" s="25"/>
      <c r="I27" s="80">
        <f>F27-I21</f>
        <v>1920000</v>
      </c>
      <c r="J27" s="75"/>
      <c r="K27" s="25"/>
      <c r="L27" s="80"/>
      <c r="M27" s="75"/>
      <c r="N27" s="25"/>
      <c r="O27" s="80"/>
      <c r="P27" s="75"/>
      <c r="Q27" s="25"/>
      <c r="R27" s="80"/>
      <c r="S27" s="75"/>
      <c r="T27" s="25"/>
      <c r="U27" s="80"/>
      <c r="V27" s="75"/>
      <c r="W27" s="25"/>
      <c r="X27" s="80"/>
      <c r="Y27" s="76"/>
      <c r="Z27" s="72"/>
      <c r="AA27" s="75"/>
      <c r="AB27" s="76"/>
      <c r="AC27" s="72"/>
      <c r="AD27" s="75"/>
      <c r="AE27" s="76"/>
    </row>
    <row r="28" spans="1:31" s="31" customFormat="1" ht="20.25" customHeight="1">
      <c r="A28" s="54" t="s">
        <v>39</v>
      </c>
      <c r="B28" s="56" t="s">
        <v>40</v>
      </c>
      <c r="C28" s="60" t="e">
        <f>C26/C6*100</f>
        <v>#REF!</v>
      </c>
      <c r="D28" s="61"/>
      <c r="E28" s="61"/>
      <c r="F28" s="60">
        <f>(F26-F27)/F6*100</f>
        <v>52.34512823497768</v>
      </c>
      <c r="G28" s="61"/>
      <c r="H28" s="61"/>
      <c r="I28" s="60">
        <f>(I26-I27)/I6*100</f>
        <v>49.85022616448327</v>
      </c>
      <c r="J28" s="61"/>
      <c r="K28" s="61"/>
      <c r="L28" s="60">
        <f>(L26-L27)/L6*100</f>
        <v>38.41511532921811</v>
      </c>
      <c r="M28" s="61"/>
      <c r="N28" s="61"/>
      <c r="O28" s="60">
        <f>O26/O6*100</f>
        <v>34.495636868996534</v>
      </c>
      <c r="P28" s="61"/>
      <c r="Q28" s="61"/>
      <c r="R28" s="60">
        <f>R26/R6*100</f>
        <v>24.797683228554057</v>
      </c>
      <c r="S28" s="61"/>
      <c r="T28" s="61"/>
      <c r="U28" s="60">
        <f>U26/U6*100</f>
        <v>16.129179121990706</v>
      </c>
      <c r="V28" s="61"/>
      <c r="W28" s="61"/>
      <c r="X28" s="60">
        <f>X26/X6*100</f>
        <v>7.809492175305195</v>
      </c>
      <c r="Y28" s="61"/>
      <c r="Z28" s="60">
        <f>Z26/Z6*100</f>
        <v>2.171137772445522</v>
      </c>
      <c r="AA28" s="61"/>
      <c r="AB28" s="62"/>
      <c r="AC28" s="60">
        <f>AC26/AC6*100</f>
        <v>1.1045533598918504E-14</v>
      </c>
      <c r="AD28" s="61"/>
      <c r="AE28" s="62"/>
    </row>
    <row r="29" spans="1:31" s="59" customFormat="1" ht="21" customHeight="1" thickBot="1">
      <c r="A29" s="57" t="s">
        <v>41</v>
      </c>
      <c r="B29" s="58" t="s">
        <v>0</v>
      </c>
      <c r="C29" s="63">
        <f>C14/C6*100</f>
        <v>7.878283447248864</v>
      </c>
      <c r="D29" s="64"/>
      <c r="E29" s="64"/>
      <c r="F29" s="63">
        <f>(F14-F17-F21)/F6*100</f>
        <v>10.257878008863228</v>
      </c>
      <c r="G29" s="64"/>
      <c r="H29" s="64"/>
      <c r="I29" s="63">
        <f>(I14-I17-I21)/I6*100</f>
        <v>11.921328238719068</v>
      </c>
      <c r="J29" s="64"/>
      <c r="K29" s="64"/>
      <c r="L29" s="63">
        <f>(L14-L17-L21)/L6*100</f>
        <v>10.999778875171467</v>
      </c>
      <c r="M29" s="64"/>
      <c r="N29" s="64"/>
      <c r="O29" s="63">
        <f>(O14-O17-O21)/O6*100</f>
        <v>13.358561496014715</v>
      </c>
      <c r="P29" s="64"/>
      <c r="Q29" s="64"/>
      <c r="R29" s="63">
        <f>(R14-R17-R21)/R6*100</f>
        <v>10.92575445142973</v>
      </c>
      <c r="S29" s="64"/>
      <c r="T29" s="64"/>
      <c r="U29" s="63">
        <f>(U14-U17-U21)/U6*100</f>
        <v>9.61138652640097</v>
      </c>
      <c r="V29" s="64"/>
      <c r="W29" s="64"/>
      <c r="X29" s="63">
        <f>(X14-X17-X21)/X6*100</f>
        <v>8.722657594556734</v>
      </c>
      <c r="Y29" s="64"/>
      <c r="Z29" s="63">
        <f>(Z14-Z17-Z21)/Z6*100</f>
        <v>5.89132421515697</v>
      </c>
      <c r="AA29" s="64"/>
      <c r="AB29" s="65"/>
      <c r="AC29" s="63">
        <f>(AC14-AC17-AC21)/AC6*100</f>
        <v>2.2199960466495354</v>
      </c>
      <c r="AD29" s="64"/>
      <c r="AE29" s="65"/>
    </row>
    <row r="30" ht="18" customHeight="1"/>
  </sheetData>
  <sheetProtection/>
  <mergeCells count="239">
    <mergeCell ref="Z29:AB29"/>
    <mergeCell ref="U28:W28"/>
    <mergeCell ref="X28:Y28"/>
    <mergeCell ref="Z28:AB28"/>
    <mergeCell ref="F29:H29"/>
    <mergeCell ref="I29:K29"/>
    <mergeCell ref="L29:N29"/>
    <mergeCell ref="X29:Y29"/>
    <mergeCell ref="O29:Q29"/>
    <mergeCell ref="R29:T29"/>
    <mergeCell ref="U29:W29"/>
    <mergeCell ref="C28:E28"/>
    <mergeCell ref="F28:H28"/>
    <mergeCell ref="I28:K28"/>
    <mergeCell ref="L28:N28"/>
    <mergeCell ref="O28:Q28"/>
    <mergeCell ref="R28:T28"/>
    <mergeCell ref="C29:E29"/>
    <mergeCell ref="Z26:AB26"/>
    <mergeCell ref="F27:G27"/>
    <mergeCell ref="I27:J27"/>
    <mergeCell ref="L27:M27"/>
    <mergeCell ref="O27:P27"/>
    <mergeCell ref="R27:S27"/>
    <mergeCell ref="U27:V27"/>
    <mergeCell ref="X27:Y27"/>
    <mergeCell ref="Z27:AB27"/>
    <mergeCell ref="Z24:AB24"/>
    <mergeCell ref="F25:G25"/>
    <mergeCell ref="O26:Q26"/>
    <mergeCell ref="R26:T26"/>
    <mergeCell ref="U26:W26"/>
    <mergeCell ref="X26:Y26"/>
    <mergeCell ref="C26:E26"/>
    <mergeCell ref="F26:H26"/>
    <mergeCell ref="I26:K26"/>
    <mergeCell ref="L26:N26"/>
    <mergeCell ref="X23:Y23"/>
    <mergeCell ref="Z23:AB23"/>
    <mergeCell ref="C24:E24"/>
    <mergeCell ref="F24:H24"/>
    <mergeCell ref="I24:K24"/>
    <mergeCell ref="L24:N24"/>
    <mergeCell ref="O24:Q24"/>
    <mergeCell ref="R24:T24"/>
    <mergeCell ref="U24:W24"/>
    <mergeCell ref="X24:Y24"/>
    <mergeCell ref="U22:W22"/>
    <mergeCell ref="X22:Y22"/>
    <mergeCell ref="Z22:AB22"/>
    <mergeCell ref="C23:E23"/>
    <mergeCell ref="F23:H23"/>
    <mergeCell ref="I23:K23"/>
    <mergeCell ref="L23:N23"/>
    <mergeCell ref="O23:Q23"/>
    <mergeCell ref="R23:T23"/>
    <mergeCell ref="U23:W23"/>
    <mergeCell ref="C22:E22"/>
    <mergeCell ref="F22:H22"/>
    <mergeCell ref="I22:K22"/>
    <mergeCell ref="L22:N22"/>
    <mergeCell ref="O22:Q22"/>
    <mergeCell ref="R22:T22"/>
    <mergeCell ref="Z20:AB20"/>
    <mergeCell ref="F21:G21"/>
    <mergeCell ref="I21:J21"/>
    <mergeCell ref="L21:M21"/>
    <mergeCell ref="O21:P21"/>
    <mergeCell ref="R21:S21"/>
    <mergeCell ref="U21:V21"/>
    <mergeCell ref="X21:Y21"/>
    <mergeCell ref="C20:E20"/>
    <mergeCell ref="F20:H20"/>
    <mergeCell ref="I20:K20"/>
    <mergeCell ref="L20:N20"/>
    <mergeCell ref="U18:W18"/>
    <mergeCell ref="X18:Y18"/>
    <mergeCell ref="Z18:AB18"/>
    <mergeCell ref="Z21:AB21"/>
    <mergeCell ref="X19:Y19"/>
    <mergeCell ref="Z19:AB19"/>
    <mergeCell ref="U20:W20"/>
    <mergeCell ref="F19:H19"/>
    <mergeCell ref="I19:K19"/>
    <mergeCell ref="L19:N19"/>
    <mergeCell ref="X20:Y20"/>
    <mergeCell ref="O20:Q20"/>
    <mergeCell ref="R20:T20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C19:E19"/>
    <mergeCell ref="Z16:AB16"/>
    <mergeCell ref="F17:G17"/>
    <mergeCell ref="I17:J17"/>
    <mergeCell ref="L17:M17"/>
    <mergeCell ref="O17:P17"/>
    <mergeCell ref="R17:S17"/>
    <mergeCell ref="U17:V17"/>
    <mergeCell ref="X17:Y17"/>
    <mergeCell ref="Z17:AB17"/>
    <mergeCell ref="X15:Y15"/>
    <mergeCell ref="Z15:AB15"/>
    <mergeCell ref="C16:E16"/>
    <mergeCell ref="F16:H16"/>
    <mergeCell ref="I16:K16"/>
    <mergeCell ref="L16:N16"/>
    <mergeCell ref="O16:Q16"/>
    <mergeCell ref="R16:T16"/>
    <mergeCell ref="U16:W16"/>
    <mergeCell ref="X16:Y16"/>
    <mergeCell ref="U14:W14"/>
    <mergeCell ref="X14:Y14"/>
    <mergeCell ref="Z14:AB14"/>
    <mergeCell ref="C15:E15"/>
    <mergeCell ref="F15:H15"/>
    <mergeCell ref="I15:K15"/>
    <mergeCell ref="L15:N15"/>
    <mergeCell ref="O15:Q15"/>
    <mergeCell ref="R15:T15"/>
    <mergeCell ref="U15:W15"/>
    <mergeCell ref="C14:E14"/>
    <mergeCell ref="F14:H14"/>
    <mergeCell ref="I14:K14"/>
    <mergeCell ref="L14:N14"/>
    <mergeCell ref="O14:Q14"/>
    <mergeCell ref="R14:T14"/>
    <mergeCell ref="Z12:AB12"/>
    <mergeCell ref="C13:E13"/>
    <mergeCell ref="F13:H13"/>
    <mergeCell ref="I13:K13"/>
    <mergeCell ref="L13:N13"/>
    <mergeCell ref="O13:Q13"/>
    <mergeCell ref="R13:T13"/>
    <mergeCell ref="U13:W13"/>
    <mergeCell ref="X13:Y13"/>
    <mergeCell ref="Z13:AB13"/>
    <mergeCell ref="X11:Y11"/>
    <mergeCell ref="Z11:AB11"/>
    <mergeCell ref="C12:E12"/>
    <mergeCell ref="F12:H12"/>
    <mergeCell ref="I12:K12"/>
    <mergeCell ref="L12:N12"/>
    <mergeCell ref="O12:P12"/>
    <mergeCell ref="R12:S12"/>
    <mergeCell ref="T12:V12"/>
    <mergeCell ref="X12:Y12"/>
    <mergeCell ref="U10:W10"/>
    <mergeCell ref="X10:Y10"/>
    <mergeCell ref="Z10:AB10"/>
    <mergeCell ref="C11:E11"/>
    <mergeCell ref="F11:H11"/>
    <mergeCell ref="I11:K11"/>
    <mergeCell ref="L11:N11"/>
    <mergeCell ref="O11:Q11"/>
    <mergeCell ref="R11:T11"/>
    <mergeCell ref="U11:W11"/>
    <mergeCell ref="C10:E10"/>
    <mergeCell ref="F10:H10"/>
    <mergeCell ref="I10:K10"/>
    <mergeCell ref="L10:N10"/>
    <mergeCell ref="O10:Q10"/>
    <mergeCell ref="R10:T10"/>
    <mergeCell ref="Z8:AB8"/>
    <mergeCell ref="C9:E9"/>
    <mergeCell ref="F9:H9"/>
    <mergeCell ref="I9:K9"/>
    <mergeCell ref="L9:N9"/>
    <mergeCell ref="O9:Q9"/>
    <mergeCell ref="R9:T9"/>
    <mergeCell ref="U9:W9"/>
    <mergeCell ref="X9:Y9"/>
    <mergeCell ref="Z9:AB9"/>
    <mergeCell ref="X7:Y7"/>
    <mergeCell ref="Z7:AB7"/>
    <mergeCell ref="C8:E8"/>
    <mergeCell ref="F8:H8"/>
    <mergeCell ref="I8:K8"/>
    <mergeCell ref="L8:N8"/>
    <mergeCell ref="O8:Q8"/>
    <mergeCell ref="R8:T8"/>
    <mergeCell ref="U8:W8"/>
    <mergeCell ref="X8:Y8"/>
    <mergeCell ref="U6:W6"/>
    <mergeCell ref="X6:Y6"/>
    <mergeCell ref="Z6:AB6"/>
    <mergeCell ref="C7:E7"/>
    <mergeCell ref="F7:H7"/>
    <mergeCell ref="I7:K7"/>
    <mergeCell ref="L7:N7"/>
    <mergeCell ref="O7:Q7"/>
    <mergeCell ref="R7:T7"/>
    <mergeCell ref="U7:W7"/>
    <mergeCell ref="C6:E6"/>
    <mergeCell ref="F6:H6"/>
    <mergeCell ref="I6:K6"/>
    <mergeCell ref="L6:N6"/>
    <mergeCell ref="O6:Q6"/>
    <mergeCell ref="R6:T6"/>
    <mergeCell ref="A1:AA1"/>
    <mergeCell ref="C5:E5"/>
    <mergeCell ref="F5:H5"/>
    <mergeCell ref="I5:K5"/>
    <mergeCell ref="L5:N5"/>
    <mergeCell ref="O5:Q5"/>
    <mergeCell ref="R5:T5"/>
    <mergeCell ref="U5:W5"/>
    <mergeCell ref="X5:Y5"/>
    <mergeCell ref="Z5:AB5"/>
    <mergeCell ref="AC5:AE5"/>
    <mergeCell ref="AC6:AE6"/>
    <mergeCell ref="AC7:AE7"/>
    <mergeCell ref="AC8:AE8"/>
    <mergeCell ref="AC9:AE9"/>
    <mergeCell ref="AC10:AE10"/>
    <mergeCell ref="AC11:AE11"/>
    <mergeCell ref="AC12:AE12"/>
    <mergeCell ref="AC13:AE13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AC22:AE22"/>
    <mergeCell ref="AC28:AE28"/>
    <mergeCell ref="AC29:AE29"/>
    <mergeCell ref="AC23:AE23"/>
    <mergeCell ref="AC24:AE24"/>
    <mergeCell ref="AC26:AE26"/>
    <mergeCell ref="AC27:AE27"/>
  </mergeCells>
  <printOptions/>
  <pageMargins left="0.41" right="0.7874015748031497" top="0.3937007874015748" bottom="0.1968503937007874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2009-01-14T09:20:06Z</cp:lastPrinted>
  <dcterms:created xsi:type="dcterms:W3CDTF">2002-11-06T07:04:14Z</dcterms:created>
  <dcterms:modified xsi:type="dcterms:W3CDTF">2009-01-14T09:44:47Z</dcterms:modified>
  <cp:category/>
  <cp:version/>
  <cp:contentType/>
  <cp:contentStatus/>
</cp:coreProperties>
</file>